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elso.callon.gonzale\Desktop\"/>
    </mc:Choice>
  </mc:AlternateContent>
  <xr:revisionPtr revIDLastSave="0" documentId="13_ncr:1_{EE3A389B-3CA5-442B-8058-1880EE3F8970}" xr6:coauthVersionLast="47" xr6:coauthVersionMax="47" xr10:uidLastSave="{00000000-0000-0000-0000-000000000000}"/>
  <bookViews>
    <workbookView xWindow="7470" yWindow="1260" windowWidth="19365" windowHeight="1425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1" l="1"/>
  <c r="F72" i="1"/>
  <c r="F73" i="1"/>
  <c r="F74" i="1"/>
  <c r="F70" i="1"/>
  <c r="F69" i="1"/>
  <c r="F68" i="1"/>
  <c r="F48" i="1"/>
  <c r="F49" i="1"/>
  <c r="F50" i="1"/>
  <c r="F51" i="1"/>
  <c r="F52" i="1"/>
  <c r="F53" i="1"/>
  <c r="F54" i="1"/>
  <c r="F13" i="1"/>
  <c r="B27" i="1"/>
  <c r="B17" i="1"/>
  <c r="B13" i="1"/>
  <c r="B9" i="1"/>
  <c r="B16" i="1" l="1"/>
  <c r="B12" i="1"/>
  <c r="B8" i="1"/>
  <c r="B43" i="1"/>
  <c r="B47" i="1"/>
  <c r="B45" i="1"/>
  <c r="G50" i="1"/>
  <c r="G49" i="1"/>
  <c r="G48" i="1"/>
  <c r="G51" i="1"/>
  <c r="G52" i="1"/>
  <c r="B64" i="1" l="1"/>
  <c r="E69" i="1"/>
  <c r="F58" i="1"/>
  <c r="G58" i="1" s="1"/>
  <c r="F55" i="1"/>
  <c r="B35" i="1"/>
  <c r="B36" i="1" s="1"/>
  <c r="B31" i="1"/>
  <c r="B32" i="1" s="1"/>
  <c r="B28" i="1"/>
  <c r="E67" i="1" l="1"/>
  <c r="E65" i="1"/>
  <c r="E68" i="1"/>
  <c r="E66" i="1"/>
  <c r="E74" i="1"/>
  <c r="E72" i="1"/>
  <c r="E70" i="1"/>
  <c r="F67" i="1"/>
  <c r="F66" i="1"/>
  <c r="F65" i="1"/>
  <c r="E63" i="1"/>
  <c r="F63" i="1"/>
  <c r="E73" i="1"/>
  <c r="E71" i="1"/>
  <c r="E49" i="1"/>
  <c r="G57" i="1"/>
  <c r="F57" i="1"/>
  <c r="F47" i="1"/>
  <c r="G47" i="1" s="1"/>
  <c r="F16" i="1"/>
  <c r="F17" i="1" s="1"/>
  <c r="E30" i="1"/>
  <c r="E31" i="1" s="1"/>
  <c r="E32" i="1" s="1"/>
  <c r="E34" i="1"/>
  <c r="E35" i="1" s="1"/>
  <c r="E36" i="1" s="1"/>
  <c r="F26" i="1"/>
  <c r="F27" i="1" s="1"/>
  <c r="C27" i="1" s="1"/>
  <c r="C28" i="1" s="1"/>
  <c r="F28" i="1" s="1"/>
  <c r="E48" i="1"/>
  <c r="F12" i="1"/>
  <c r="F46" i="1"/>
  <c r="F45" i="1"/>
  <c r="E57" i="1"/>
  <c r="E16" i="1"/>
  <c r="E17" i="1" s="1"/>
  <c r="E18" i="1" s="1"/>
  <c r="F8" i="1"/>
  <c r="F9" i="1" s="1"/>
  <c r="E12" i="1"/>
  <c r="E13" i="1" s="1"/>
  <c r="E14" i="1" s="1"/>
  <c r="F30" i="1"/>
  <c r="F31" i="1" s="1"/>
  <c r="C32" i="1" s="1"/>
  <c r="F32" i="1" s="1"/>
  <c r="E43" i="1"/>
  <c r="E44" i="1" s="1"/>
  <c r="E50" i="1"/>
  <c r="E58" i="1"/>
  <c r="E8" i="1"/>
  <c r="E9" i="1" s="1"/>
  <c r="F34" i="1"/>
  <c r="F35" i="1" s="1"/>
  <c r="C35" i="1" s="1"/>
  <c r="C36" i="1" s="1"/>
  <c r="F36" i="1" s="1"/>
  <c r="E46" i="1"/>
  <c r="E51" i="1"/>
  <c r="F56" i="1"/>
  <c r="B10" i="1"/>
  <c r="B14" i="1"/>
  <c r="B18" i="1"/>
  <c r="E26" i="1"/>
  <c r="E27" i="1" s="1"/>
  <c r="E28" i="1" s="1"/>
  <c r="E52" i="1"/>
  <c r="E53" i="1"/>
  <c r="E54" i="1"/>
  <c r="E55" i="1"/>
  <c r="B44" i="1"/>
  <c r="E45" i="1"/>
  <c r="E47" i="1"/>
  <c r="E56" i="1"/>
  <c r="F43" i="1"/>
  <c r="G43" i="1" l="1"/>
  <c r="G56" i="1"/>
  <c r="G46" i="1"/>
  <c r="G45" i="1"/>
  <c r="G12" i="1"/>
  <c r="G16" i="1"/>
  <c r="G8" i="1"/>
  <c r="C9" i="1"/>
  <c r="C10" i="1" s="1"/>
  <c r="E10" i="1" s="1"/>
  <c r="F10" i="1"/>
  <c r="G10" i="1" s="1"/>
  <c r="G9" i="1"/>
  <c r="F44" i="1"/>
  <c r="C17" i="1"/>
  <c r="C18" i="1" s="1"/>
  <c r="F18" i="1" s="1"/>
  <c r="G18" i="1" s="1"/>
  <c r="G17" i="1"/>
  <c r="C14" i="1"/>
  <c r="F14" i="1"/>
  <c r="G14" i="1" s="1"/>
  <c r="G13" i="1"/>
  <c r="C64" i="1" l="1"/>
  <c r="F64" i="1" l="1"/>
  <c r="G44" i="1" s="1"/>
  <c r="E64" i="1"/>
</calcChain>
</file>

<file path=xl/sharedStrings.xml><?xml version="1.0" encoding="utf-8"?>
<sst xmlns="http://schemas.openxmlformats.org/spreadsheetml/2006/main" count="95" uniqueCount="66">
  <si>
    <t>CATEGORIAS</t>
  </si>
  <si>
    <t>SOLDO</t>
  </si>
  <si>
    <t>C. DESTINO</t>
  </si>
  <si>
    <t>C. ESPECIF.</t>
  </si>
  <si>
    <t>RET. ADIC.2/92</t>
  </si>
  <si>
    <t>TOTAL MES</t>
  </si>
  <si>
    <t>TOTAL (mensuais+extras)</t>
  </si>
  <si>
    <t>Cated. Univ. T.C.</t>
  </si>
  <si>
    <t>Cated. Univ. 6 H.</t>
  </si>
  <si>
    <t>Cated. Univ. 3 H.</t>
  </si>
  <si>
    <t>Tit. Univ. T.C. e Cat. E.U.</t>
  </si>
  <si>
    <t>Tit. Univ. H 6. e Cat. E.U.</t>
  </si>
  <si>
    <t>Tit. Univ. H 3. e Cat. E.U.</t>
  </si>
  <si>
    <t>Tit. E.U. T.C.</t>
  </si>
  <si>
    <t>Tit. E.U. 6 H.</t>
  </si>
  <si>
    <t>Tit. E.U. 3 H.</t>
  </si>
  <si>
    <t>SOLDO EXTRA</t>
  </si>
  <si>
    <t>PAGA ADICIONAL C. ESPECIF.</t>
  </si>
  <si>
    <t>TOTAL EXTRA</t>
  </si>
  <si>
    <t>Quinquenios e Sexenios</t>
  </si>
  <si>
    <t>Nivel</t>
  </si>
  <si>
    <t>Complementos Autonómicos</t>
  </si>
  <si>
    <t>Trienios</t>
  </si>
  <si>
    <t>Mensual TC</t>
  </si>
  <si>
    <t>Labor Doc</t>
  </si>
  <si>
    <t>A1</t>
  </si>
  <si>
    <t>Labor Invest</t>
  </si>
  <si>
    <t>Excelenc</t>
  </si>
  <si>
    <t>Xestión</t>
  </si>
  <si>
    <t>Lector 6 H.</t>
  </si>
  <si>
    <t>Prof. Laboral asimilado a TEU</t>
  </si>
  <si>
    <t>Prof. Colaborador = T.E.U.</t>
  </si>
  <si>
    <t>Prof. Contratado Doutor</t>
  </si>
  <si>
    <t>Prof. Interino Substit. T3-TC</t>
  </si>
  <si>
    <t>Prof. Interino Substit. T3-P6</t>
  </si>
  <si>
    <t>Prof. Interino Substit. T3-P3</t>
  </si>
  <si>
    <t>Asociado T3-P6</t>
  </si>
  <si>
    <t>Asociado T3-P3</t>
  </si>
  <si>
    <t>Asociado Practicum</t>
  </si>
  <si>
    <t>Asociado Ciencias da Saúde</t>
  </si>
  <si>
    <t>Asociado CC Saúde Rof Codina</t>
  </si>
  <si>
    <t>Axudante</t>
  </si>
  <si>
    <t>Prof. Axudante Doutor</t>
  </si>
  <si>
    <t>Emérito</t>
  </si>
  <si>
    <t>PAGA ADIC. C. ESPECIF.</t>
  </si>
  <si>
    <t>TOTAL MENSUAL EXTRA</t>
  </si>
  <si>
    <t>Lector T.C.</t>
  </si>
  <si>
    <t>Prof. Interino Substit. U-TC</t>
  </si>
  <si>
    <t>Prof. Interino Substit. U-P6</t>
  </si>
  <si>
    <t>Prof. Interino Substit. U-P3</t>
  </si>
  <si>
    <t>Asociado / P6</t>
  </si>
  <si>
    <t>Asociado / P3</t>
  </si>
  <si>
    <t>Compl. Secundaria</t>
  </si>
  <si>
    <t>1º período</t>
  </si>
  <si>
    <t>2º período</t>
  </si>
  <si>
    <t>3º período</t>
  </si>
  <si>
    <t>4º período</t>
  </si>
  <si>
    <t>5º período</t>
  </si>
  <si>
    <t>Importe mensual</t>
  </si>
  <si>
    <t>RETRIBUCIÓNS PDI  DESDE XANEIRO 2022</t>
  </si>
  <si>
    <t>RETRIBUCIÓNS MENSUAIS PDI - FUNCIONARIOS DESDE XANEIRO 2022</t>
  </si>
  <si>
    <t>RETRIBUCIÓNS PAGA EXTRA PDI - FUNCIONARIOS DESDE XANEIRO 2022</t>
  </si>
  <si>
    <t>RETRIBUCIÓNS MENSUAL PDI - CONTRATADOS LABORAIS DESDE XANEIRO 2022</t>
  </si>
  <si>
    <t>RETRIBUCIÓNS PAGA EXTRA PDI - CONTRATADOS LABORAIS DESDE XANEIRO 2022</t>
  </si>
  <si>
    <t>Lector TC</t>
  </si>
  <si>
    <t>Extra 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</si>
</sst>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/>
    <xf numFmtId="164" fontId="2" fillId="2" borderId="4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4" xfId="0" applyFont="1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/>
    </xf>
    <xf numFmtId="164" fontId="0" fillId="0" borderId="0" xfId="0" applyNumberFormat="1"/>
    <xf numFmtId="16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/>
    <xf numFmtId="164" fontId="2" fillId="0" borderId="8" xfId="0" applyNumberFormat="1" applyFont="1" applyBorder="1"/>
    <xf numFmtId="164" fontId="2" fillId="0" borderId="7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5" xfId="0" applyNumberFormat="1" applyFont="1" applyBorder="1"/>
    <xf numFmtId="164" fontId="2" fillId="0" borderId="9" xfId="0" applyNumberFormat="1" applyFont="1" applyBorder="1"/>
    <xf numFmtId="164" fontId="2" fillId="0" borderId="8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workbookViewId="0">
      <selection activeCell="F56" sqref="F56"/>
    </sheetView>
  </sheetViews>
  <sheetFormatPr baseColWidth="10" defaultRowHeight="15" x14ac:dyDescent="0.25"/>
  <cols>
    <col min="1" max="1" width="20.140625" style="1" customWidth="1"/>
    <col min="2" max="2" width="10.42578125" style="1" customWidth="1"/>
    <col min="3" max="3" width="10.28515625" style="1" customWidth="1"/>
    <col min="4" max="4" width="9.28515625" style="1" bestFit="1" customWidth="1"/>
    <col min="5" max="5" width="7.5703125" style="1" customWidth="1"/>
    <col min="6" max="6" width="10.85546875" style="1" customWidth="1"/>
    <col min="7" max="7" width="21.42578125" style="1" customWidth="1"/>
    <col min="8" max="8" width="8.28515625" style="1" customWidth="1"/>
    <col min="9" max="10" width="10.28515625" style="1" customWidth="1"/>
  </cols>
  <sheetData>
    <row r="1" spans="1:11" ht="15.75" x14ac:dyDescent="0.25">
      <c r="A1" s="48" t="s">
        <v>59</v>
      </c>
      <c r="B1" s="48"/>
      <c r="C1" s="48"/>
      <c r="D1" s="48"/>
      <c r="E1" s="48"/>
      <c r="F1" s="48"/>
      <c r="G1" s="48"/>
    </row>
    <row r="2" spans="1:11" x14ac:dyDescent="0.25">
      <c r="A2" s="31"/>
      <c r="B2" s="31"/>
      <c r="C2" s="31"/>
      <c r="D2" s="31"/>
      <c r="E2" s="31"/>
      <c r="F2" s="31"/>
    </row>
    <row r="3" spans="1:11" x14ac:dyDescent="0.25">
      <c r="A3" s="31"/>
      <c r="B3" s="31"/>
      <c r="C3" s="31"/>
      <c r="D3" s="31"/>
      <c r="E3" s="31"/>
      <c r="F3" s="31"/>
    </row>
    <row r="4" spans="1:11" x14ac:dyDescent="0.25">
      <c r="A4" s="49" t="s">
        <v>60</v>
      </c>
      <c r="B4" s="49"/>
      <c r="C4" s="49"/>
      <c r="D4" s="49"/>
      <c r="E4" s="49"/>
      <c r="F4" s="49"/>
      <c r="G4" s="49"/>
    </row>
    <row r="6" spans="1:11" ht="27" x14ac:dyDescent="0.25">
      <c r="A6" s="2" t="s">
        <v>0</v>
      </c>
      <c r="B6" s="2" t="s">
        <v>1</v>
      </c>
      <c r="C6" s="2" t="s">
        <v>2</v>
      </c>
      <c r="D6" s="2" t="s">
        <v>3</v>
      </c>
      <c r="E6" s="3" t="s">
        <v>4</v>
      </c>
      <c r="F6" s="2" t="s">
        <v>5</v>
      </c>
      <c r="G6" s="4" t="s">
        <v>6</v>
      </c>
    </row>
    <row r="7" spans="1:11" x14ac:dyDescent="0.25">
      <c r="G7" s="5"/>
    </row>
    <row r="8" spans="1:11" x14ac:dyDescent="0.25">
      <c r="A8" s="6" t="s">
        <v>7</v>
      </c>
      <c r="B8" s="36">
        <f>(15082.8/12)</f>
        <v>1256.8999999999999</v>
      </c>
      <c r="C8" s="36">
        <v>984.76</v>
      </c>
      <c r="D8" s="36">
        <v>1110.28</v>
      </c>
      <c r="E8" s="36">
        <f>(B8+C8+D8)*0.3784%</f>
        <v>12.683740959999998</v>
      </c>
      <c r="F8" s="36">
        <f>B8+C8+D8</f>
        <v>3351.9399999999996</v>
      </c>
      <c r="G8" s="8">
        <f>(F8*12)+(F26*2)</f>
        <v>45964.58</v>
      </c>
      <c r="J8" s="9"/>
      <c r="K8" s="34"/>
    </row>
    <row r="9" spans="1:11" x14ac:dyDescent="0.25">
      <c r="A9" s="6" t="s">
        <v>8</v>
      </c>
      <c r="B9" s="36">
        <f>+B8*43.32%</f>
        <v>544.48907999999994</v>
      </c>
      <c r="C9" s="36">
        <f>F9-B9</f>
        <v>907.57132799999988</v>
      </c>
      <c r="D9" s="7"/>
      <c r="E9" s="36">
        <f>E8*43.32%</f>
        <v>5.4945965838719992</v>
      </c>
      <c r="F9" s="36">
        <f>F8*43.32%</f>
        <v>1452.0604079999998</v>
      </c>
      <c r="G9" s="8">
        <f>(F9*12)+(F27*2)</f>
        <v>19911.856056000001</v>
      </c>
      <c r="J9" s="9"/>
      <c r="K9" s="34"/>
    </row>
    <row r="10" spans="1:11" x14ac:dyDescent="0.25">
      <c r="A10" s="6" t="s">
        <v>9</v>
      </c>
      <c r="B10" s="36">
        <f>B9/2</f>
        <v>272.24453999999997</v>
      </c>
      <c r="C10" s="36">
        <f>C9/2</f>
        <v>453.78566399999994</v>
      </c>
      <c r="D10" s="7"/>
      <c r="E10" s="36">
        <f>(B10+C10+D10)*0.3784%</f>
        <v>2.7472982919359996</v>
      </c>
      <c r="F10" s="36">
        <f>F9/2</f>
        <v>726.03020399999991</v>
      </c>
      <c r="G10" s="8">
        <f>(F10*12)+(F28*2)</f>
        <v>9955.9280280000003</v>
      </c>
      <c r="J10" s="9"/>
      <c r="K10" s="34"/>
    </row>
    <row r="11" spans="1:11" x14ac:dyDescent="0.25">
      <c r="A11" s="10"/>
      <c r="B11" s="9"/>
      <c r="C11" s="9"/>
      <c r="D11" s="9"/>
      <c r="E11" s="44"/>
      <c r="F11" s="44"/>
      <c r="G11" s="11"/>
      <c r="J11" s="9"/>
      <c r="K11" s="34"/>
    </row>
    <row r="12" spans="1:11" x14ac:dyDescent="0.25">
      <c r="A12" s="6" t="s">
        <v>10</v>
      </c>
      <c r="B12" s="36">
        <f>(15082.8/12)</f>
        <v>1256.8999999999999</v>
      </c>
      <c r="C12" s="36">
        <v>901.93</v>
      </c>
      <c r="D12" s="36">
        <v>517.98</v>
      </c>
      <c r="E12" s="36">
        <f>(B12+C12+D12)*0.3784%</f>
        <v>10.12904904</v>
      </c>
      <c r="F12" s="36">
        <f>SUM(B12:D12)</f>
        <v>2676.81</v>
      </c>
      <c r="G12" s="8">
        <f>(F12*12)+(F30*2)</f>
        <v>36512.76</v>
      </c>
      <c r="J12" s="9"/>
      <c r="K12" s="34"/>
    </row>
    <row r="13" spans="1:11" x14ac:dyDescent="0.25">
      <c r="A13" s="6" t="s">
        <v>11</v>
      </c>
      <c r="B13" s="36">
        <f>+B12*43.32%</f>
        <v>544.48907999999994</v>
      </c>
      <c r="C13" s="36">
        <v>615.1</v>
      </c>
      <c r="D13" s="7"/>
      <c r="E13" s="36">
        <f>E12*43.32%</f>
        <v>4.3879040441280006</v>
      </c>
      <c r="F13" s="36">
        <f>+F12*43.32%</f>
        <v>1159.594092</v>
      </c>
      <c r="G13" s="8">
        <f>(F13*12)+(F31*2)</f>
        <v>15817.327632</v>
      </c>
      <c r="J13" s="9"/>
      <c r="K13" s="34"/>
    </row>
    <row r="14" spans="1:11" x14ac:dyDescent="0.25">
      <c r="A14" s="6" t="s">
        <v>12</v>
      </c>
      <c r="B14" s="36">
        <f>B13/2</f>
        <v>272.24453999999997</v>
      </c>
      <c r="C14" s="36">
        <f>C13/2</f>
        <v>307.55</v>
      </c>
      <c r="D14" s="7"/>
      <c r="E14" s="36">
        <f>E13/2</f>
        <v>2.1939520220640003</v>
      </c>
      <c r="F14" s="36">
        <f>F13/2</f>
        <v>579.79704600000002</v>
      </c>
      <c r="G14" s="8">
        <f>(F14*12)+(F32*2)</f>
        <v>7908.6588039999997</v>
      </c>
      <c r="J14" s="9"/>
      <c r="K14" s="34"/>
    </row>
    <row r="15" spans="1:11" x14ac:dyDescent="0.25">
      <c r="A15" s="10"/>
      <c r="B15" s="9"/>
      <c r="C15" s="9"/>
      <c r="D15" s="9"/>
      <c r="E15" s="44"/>
      <c r="F15" s="44"/>
      <c r="G15" s="5"/>
      <c r="J15" s="9"/>
      <c r="K15" s="34"/>
    </row>
    <row r="16" spans="1:11" x14ac:dyDescent="0.25">
      <c r="A16" s="6" t="s">
        <v>13</v>
      </c>
      <c r="B16" s="36">
        <f>(15082.8/12)</f>
        <v>1256.8999999999999</v>
      </c>
      <c r="C16" s="36">
        <v>791.3</v>
      </c>
      <c r="D16" s="36">
        <v>319.79000000000002</v>
      </c>
      <c r="E16" s="36">
        <f>(B16+C16+D16)*0.3784%</f>
        <v>8.9604741599999986</v>
      </c>
      <c r="F16" s="36">
        <f>SUM(B16:D16)</f>
        <v>2367.9899999999998</v>
      </c>
      <c r="G16" s="8">
        <f>(F16*12)+(F34*2)</f>
        <v>32189.279999999999</v>
      </c>
      <c r="H16" s="13"/>
      <c r="J16" s="9"/>
      <c r="K16" s="34"/>
    </row>
    <row r="17" spans="1:11" x14ac:dyDescent="0.25">
      <c r="A17" s="6" t="s">
        <v>14</v>
      </c>
      <c r="B17" s="36">
        <f>+B16*43.32%</f>
        <v>544.48907999999994</v>
      </c>
      <c r="C17" s="36">
        <f>F17-B17</f>
        <v>481.32418799999994</v>
      </c>
      <c r="D17" s="7"/>
      <c r="E17" s="36">
        <f>E16*43.32%</f>
        <v>3.8816774061119999</v>
      </c>
      <c r="F17" s="36">
        <f>F16*43.32%</f>
        <v>1025.8132679999999</v>
      </c>
      <c r="G17" s="8">
        <f>(F17*12)+(F35*2)</f>
        <v>13944.396095999999</v>
      </c>
      <c r="J17" s="9"/>
      <c r="K17" s="34"/>
    </row>
    <row r="18" spans="1:11" x14ac:dyDescent="0.25">
      <c r="A18" s="6" t="s">
        <v>15</v>
      </c>
      <c r="B18" s="36">
        <f>B17/2</f>
        <v>272.24453999999997</v>
      </c>
      <c r="C18" s="36">
        <f>C17/2</f>
        <v>240.66209399999997</v>
      </c>
      <c r="D18" s="7"/>
      <c r="E18" s="36">
        <f>E17/2</f>
        <v>1.9408387030559999</v>
      </c>
      <c r="F18" s="36">
        <f>SUM(B18:D18)</f>
        <v>512.90663399999994</v>
      </c>
      <c r="G18" s="8">
        <f>(F18*12)+(F36*2)</f>
        <v>6972.1980479999993</v>
      </c>
      <c r="J18" s="9"/>
      <c r="K18" s="34"/>
    </row>
    <row r="19" spans="1:11" x14ac:dyDescent="0.25">
      <c r="A19" s="10"/>
      <c r="B19" s="9"/>
      <c r="C19" s="9"/>
      <c r="D19" s="9"/>
      <c r="E19" s="9"/>
      <c r="F19" s="9"/>
    </row>
    <row r="20" spans="1:11" x14ac:dyDescent="0.25">
      <c r="A20" s="10"/>
      <c r="B20" s="9"/>
      <c r="C20" s="9"/>
      <c r="D20" s="9"/>
      <c r="E20" s="9"/>
      <c r="F20" s="9"/>
    </row>
    <row r="21" spans="1:11" ht="15.75" thickBot="1" x14ac:dyDescent="0.3"/>
    <row r="22" spans="1:11" ht="15.75" thickBot="1" x14ac:dyDescent="0.3">
      <c r="A22" s="50" t="s">
        <v>61</v>
      </c>
      <c r="B22" s="51"/>
      <c r="C22" s="51"/>
      <c r="D22" s="51"/>
      <c r="E22" s="51"/>
      <c r="F22" s="52"/>
    </row>
    <row r="24" spans="1:11" ht="40.5" x14ac:dyDescent="0.25">
      <c r="A24" s="2" t="s">
        <v>0</v>
      </c>
      <c r="B24" s="3" t="s">
        <v>16</v>
      </c>
      <c r="C24" s="2" t="s">
        <v>2</v>
      </c>
      <c r="D24" s="3" t="s">
        <v>17</v>
      </c>
      <c r="E24" s="3" t="s">
        <v>4</v>
      </c>
      <c r="F24" s="2" t="s">
        <v>18</v>
      </c>
    </row>
    <row r="26" spans="1:11" x14ac:dyDescent="0.25">
      <c r="A26" s="6" t="s">
        <v>7</v>
      </c>
      <c r="B26" s="36">
        <v>775.61</v>
      </c>
      <c r="C26" s="36">
        <v>984.76</v>
      </c>
      <c r="D26" s="36">
        <v>1110.28</v>
      </c>
      <c r="E26" s="36">
        <f>(B26+C26+D26)*0.3784%</f>
        <v>10.862539599999998</v>
      </c>
      <c r="F26" s="36">
        <f>SUM(B26:D26)</f>
        <v>2870.6499999999996</v>
      </c>
      <c r="J26" s="10"/>
    </row>
    <row r="27" spans="1:11" x14ac:dyDescent="0.25">
      <c r="A27" s="6" t="s">
        <v>8</v>
      </c>
      <c r="B27" s="36">
        <f>B26*43.32%</f>
        <v>335.99425200000002</v>
      </c>
      <c r="C27" s="36">
        <f>F27-B27</f>
        <v>907.57132799999999</v>
      </c>
      <c r="D27" s="7"/>
      <c r="E27" s="36">
        <f>E26*43.32%</f>
        <v>4.7056521547199992</v>
      </c>
      <c r="F27" s="36">
        <f>F26*43.32%</f>
        <v>1243.56558</v>
      </c>
      <c r="J27" s="24"/>
    </row>
    <row r="28" spans="1:11" x14ac:dyDescent="0.25">
      <c r="A28" s="6" t="s">
        <v>9</v>
      </c>
      <c r="B28" s="36">
        <f>B27/2</f>
        <v>167.99712600000001</v>
      </c>
      <c r="C28" s="36">
        <f>C27/2</f>
        <v>453.785664</v>
      </c>
      <c r="D28" s="7"/>
      <c r="E28" s="36">
        <f>E27/2</f>
        <v>2.3528260773599996</v>
      </c>
      <c r="F28" s="36">
        <f>SUM(B28:D28)</f>
        <v>621.78278999999998</v>
      </c>
      <c r="H28" s="31"/>
      <c r="I28" s="24"/>
      <c r="J28" s="24"/>
    </row>
    <row r="29" spans="1:11" x14ac:dyDescent="0.25">
      <c r="A29" s="6"/>
      <c r="B29" s="7"/>
      <c r="C29" s="7"/>
      <c r="D29" s="7"/>
      <c r="E29" s="7"/>
      <c r="F29" s="7"/>
      <c r="H29" s="31"/>
      <c r="I29" s="24"/>
      <c r="J29" s="24"/>
    </row>
    <row r="30" spans="1:11" x14ac:dyDescent="0.25">
      <c r="A30" s="6" t="s">
        <v>10</v>
      </c>
      <c r="B30" s="36">
        <v>775.61</v>
      </c>
      <c r="C30" s="36">
        <v>901.93</v>
      </c>
      <c r="D30" s="36">
        <v>517.98</v>
      </c>
      <c r="E30" s="36">
        <f>(B30+C30+D30)*0.3784%</f>
        <v>8.3078476800000001</v>
      </c>
      <c r="F30" s="36">
        <f>SUM(B30:D30)</f>
        <v>2195.52</v>
      </c>
      <c r="H30" s="15"/>
      <c r="I30" s="16"/>
      <c r="J30" s="16"/>
    </row>
    <row r="31" spans="1:11" x14ac:dyDescent="0.25">
      <c r="A31" s="6" t="s">
        <v>11</v>
      </c>
      <c r="B31" s="36">
        <f>B30*43.32%</f>
        <v>335.99425200000002</v>
      </c>
      <c r="C31" s="36">
        <v>615.1</v>
      </c>
      <c r="D31" s="7"/>
      <c r="E31" s="36">
        <f>E30*43.32%</f>
        <v>3.5989596149760001</v>
      </c>
      <c r="F31" s="36">
        <f>F30*43.32%</f>
        <v>951.09926400000006</v>
      </c>
    </row>
    <row r="32" spans="1:11" x14ac:dyDescent="0.25">
      <c r="A32" s="6" t="s">
        <v>12</v>
      </c>
      <c r="B32" s="36">
        <f>B31/2</f>
        <v>167.99712600000001</v>
      </c>
      <c r="C32" s="36">
        <f>C31/2</f>
        <v>307.55</v>
      </c>
      <c r="D32" s="7"/>
      <c r="E32" s="36">
        <f>E31/2</f>
        <v>1.7994798074880001</v>
      </c>
      <c r="F32" s="36">
        <f>SUM(B32:D32)</f>
        <v>475.54712600000005</v>
      </c>
    </row>
    <row r="33" spans="1:11" x14ac:dyDescent="0.25">
      <c r="A33" s="6"/>
      <c r="B33" s="7"/>
      <c r="C33" s="7"/>
      <c r="D33" s="7"/>
      <c r="E33" s="7"/>
      <c r="F33" s="7"/>
    </row>
    <row r="34" spans="1:11" x14ac:dyDescent="0.25">
      <c r="A34" s="6" t="s">
        <v>13</v>
      </c>
      <c r="B34" s="36">
        <v>775.61</v>
      </c>
      <c r="C34" s="36">
        <v>791.3</v>
      </c>
      <c r="D34" s="36">
        <v>319.79000000000002</v>
      </c>
      <c r="E34" s="36">
        <f>(B34+C34+D34)*0.3784%</f>
        <v>7.1392727999999996</v>
      </c>
      <c r="F34" s="36">
        <f>SUM(B34:D34)</f>
        <v>1886.6999999999998</v>
      </c>
    </row>
    <row r="35" spans="1:11" x14ac:dyDescent="0.25">
      <c r="A35" s="6" t="s">
        <v>14</v>
      </c>
      <c r="B35" s="36">
        <f>B34*43.32%</f>
        <v>335.99425200000002</v>
      </c>
      <c r="C35" s="36">
        <f>F35-B35</f>
        <v>481.32418799999999</v>
      </c>
      <c r="D35" s="7"/>
      <c r="E35" s="36">
        <f>E34*43.32%</f>
        <v>3.0927329769600003</v>
      </c>
      <c r="F35" s="36">
        <f>F34*43.32%</f>
        <v>817.31844000000001</v>
      </c>
      <c r="G35" s="9"/>
    </row>
    <row r="36" spans="1:11" x14ac:dyDescent="0.25">
      <c r="A36" s="6" t="s">
        <v>15</v>
      </c>
      <c r="B36" s="36">
        <f>B35/2</f>
        <v>167.99712600000001</v>
      </c>
      <c r="C36" s="36">
        <f>C35/2</f>
        <v>240.662094</v>
      </c>
      <c r="D36" s="7"/>
      <c r="E36" s="36">
        <f>E35/2</f>
        <v>1.5463664884800001</v>
      </c>
      <c r="F36" s="36">
        <f>SUM(B36:D36)</f>
        <v>408.65922</v>
      </c>
    </row>
    <row r="37" spans="1:11" x14ac:dyDescent="0.25">
      <c r="A37" s="10"/>
      <c r="B37" s="9"/>
      <c r="C37" s="9"/>
      <c r="D37" s="9"/>
      <c r="E37" s="9"/>
      <c r="F37" s="9"/>
    </row>
    <row r="38" spans="1:11" ht="15.75" thickBot="1" x14ac:dyDescent="0.3">
      <c r="A38" s="10"/>
      <c r="B38" s="10"/>
      <c r="C38" s="10"/>
      <c r="D38" s="10"/>
      <c r="E38" s="10"/>
      <c r="F38" s="10"/>
    </row>
    <row r="39" spans="1:11" ht="15.75" thickBot="1" x14ac:dyDescent="0.3">
      <c r="A39" s="53" t="s">
        <v>62</v>
      </c>
      <c r="B39" s="54"/>
      <c r="C39" s="54"/>
      <c r="D39" s="54"/>
      <c r="E39" s="54"/>
      <c r="F39" s="55"/>
    </row>
    <row r="40" spans="1:11" x14ac:dyDescent="0.25">
      <c r="A40" s="10"/>
      <c r="B40" s="10"/>
      <c r="C40" s="10"/>
      <c r="D40" s="10"/>
      <c r="E40" s="10"/>
      <c r="F40" s="10"/>
    </row>
    <row r="41" spans="1:11" ht="27" x14ac:dyDescent="0.25">
      <c r="A41" s="2" t="s">
        <v>0</v>
      </c>
      <c r="B41" s="2" t="s">
        <v>1</v>
      </c>
      <c r="C41" s="2" t="s">
        <v>2</v>
      </c>
      <c r="D41" s="3" t="s">
        <v>3</v>
      </c>
      <c r="E41" s="3" t="s">
        <v>4</v>
      </c>
      <c r="F41" s="2" t="s">
        <v>5</v>
      </c>
      <c r="G41" s="4" t="s">
        <v>6</v>
      </c>
      <c r="H41" s="24"/>
      <c r="I41" s="24"/>
      <c r="J41"/>
    </row>
    <row r="42" spans="1:11" x14ac:dyDescent="0.25">
      <c r="G42" s="5"/>
      <c r="H42" s="24"/>
      <c r="I42" s="24"/>
      <c r="J42"/>
    </row>
    <row r="43" spans="1:11" x14ac:dyDescent="0.25">
      <c r="A43" s="6" t="s">
        <v>64</v>
      </c>
      <c r="B43" s="36">
        <f>(15082.8/12)</f>
        <v>1256.8999999999999</v>
      </c>
      <c r="C43" s="36">
        <v>791.3</v>
      </c>
      <c r="D43" s="36">
        <v>319.79000000000002</v>
      </c>
      <c r="E43" s="40">
        <f>(B43+C43+D43)*0.3784%</f>
        <v>8.9604741599999986</v>
      </c>
      <c r="F43" s="36">
        <f>SUM(B43:D43)</f>
        <v>2367.9899999999998</v>
      </c>
      <c r="G43" s="8">
        <f t="shared" ref="G43:G50" si="0">(F43*12)+(F63*2)</f>
        <v>32189.279999999999</v>
      </c>
      <c r="H43" s="25"/>
      <c r="I43" s="25"/>
      <c r="J43" s="34"/>
      <c r="K43" s="34"/>
    </row>
    <row r="44" spans="1:11" x14ac:dyDescent="0.25">
      <c r="A44" s="6" t="s">
        <v>29</v>
      </c>
      <c r="B44" s="36">
        <f>B43*43.32%</f>
        <v>544.48907999999994</v>
      </c>
      <c r="C44" s="36">
        <v>481.33</v>
      </c>
      <c r="D44" s="7"/>
      <c r="E44" s="40">
        <f>E43*43.32%</f>
        <v>3.8816774061119999</v>
      </c>
      <c r="F44" s="36">
        <f>F43*43.32%</f>
        <v>1025.8132679999999</v>
      </c>
      <c r="G44" s="8">
        <f t="shared" si="0"/>
        <v>13944.407719999999</v>
      </c>
      <c r="H44" s="25"/>
      <c r="I44" s="25"/>
      <c r="J44" s="34"/>
      <c r="K44" s="34"/>
    </row>
    <row r="45" spans="1:11" x14ac:dyDescent="0.25">
      <c r="A45" s="6" t="s">
        <v>30</v>
      </c>
      <c r="B45" s="36">
        <f>(15082.8/12)</f>
        <v>1256.8999999999999</v>
      </c>
      <c r="C45" s="36">
        <v>791.3</v>
      </c>
      <c r="D45" s="36">
        <v>319.79000000000002</v>
      </c>
      <c r="E45" s="40">
        <f t="shared" ref="E45:E58" si="1">(B45+C45+D45)*0.3784%</f>
        <v>8.9604741599999986</v>
      </c>
      <c r="F45" s="36">
        <f>SUM(B45:D45)</f>
        <v>2367.9899999999998</v>
      </c>
      <c r="G45" s="8">
        <f t="shared" si="0"/>
        <v>32189.279999999999</v>
      </c>
      <c r="H45" s="25"/>
      <c r="I45" s="25"/>
      <c r="J45" s="34"/>
      <c r="K45" s="34"/>
    </row>
    <row r="46" spans="1:11" x14ac:dyDescent="0.25">
      <c r="A46" s="6" t="s">
        <v>31</v>
      </c>
      <c r="B46" s="36">
        <v>1256.9000000000001</v>
      </c>
      <c r="C46" s="36">
        <v>791.3</v>
      </c>
      <c r="D46" s="36">
        <v>319.79000000000002</v>
      </c>
      <c r="E46" s="40">
        <f t="shared" si="1"/>
        <v>8.9604741599999986</v>
      </c>
      <c r="F46" s="36">
        <f>SUM(B46:D46)</f>
        <v>2367.9899999999998</v>
      </c>
      <c r="G46" s="8">
        <f t="shared" si="0"/>
        <v>32189.279999999999</v>
      </c>
      <c r="H46" s="25"/>
      <c r="I46" s="25"/>
      <c r="J46" s="34"/>
      <c r="K46" s="34"/>
    </row>
    <row r="47" spans="1:11" x14ac:dyDescent="0.25">
      <c r="A47" s="6" t="s">
        <v>32</v>
      </c>
      <c r="B47" s="36">
        <f>(15082.8/12)</f>
        <v>1256.8999999999999</v>
      </c>
      <c r="C47" s="36">
        <v>901.93</v>
      </c>
      <c r="D47" s="36">
        <v>517.98</v>
      </c>
      <c r="E47" s="40">
        <f t="shared" si="1"/>
        <v>10.12904904</v>
      </c>
      <c r="F47" s="36">
        <f>SUM(B47:D47)</f>
        <v>2676.81</v>
      </c>
      <c r="G47" s="8">
        <f t="shared" si="0"/>
        <v>36512.76</v>
      </c>
      <c r="H47"/>
      <c r="I47"/>
      <c r="J47" s="34"/>
      <c r="K47" s="34"/>
    </row>
    <row r="48" spans="1:11" x14ac:dyDescent="0.25">
      <c r="A48" s="17" t="s">
        <v>33</v>
      </c>
      <c r="B48" s="35">
        <v>1005.46</v>
      </c>
      <c r="C48" s="35">
        <v>721.55</v>
      </c>
      <c r="D48" s="35">
        <v>322.33</v>
      </c>
      <c r="E48" s="40">
        <f t="shared" si="1"/>
        <v>7.754702560000001</v>
      </c>
      <c r="F48" s="36">
        <f t="shared" ref="F48:F54" si="2">SUM(B48:D48)</f>
        <v>2049.34</v>
      </c>
      <c r="G48" s="8">
        <f t="shared" si="0"/>
        <v>28690.760000000002</v>
      </c>
      <c r="J48" s="34"/>
      <c r="K48" s="34"/>
    </row>
    <row r="49" spans="1:11" x14ac:dyDescent="0.25">
      <c r="A49" s="17" t="s">
        <v>34</v>
      </c>
      <c r="B49" s="35">
        <v>458.57</v>
      </c>
      <c r="C49" s="35">
        <v>434.37</v>
      </c>
      <c r="D49" s="21"/>
      <c r="E49" s="40">
        <f t="shared" si="1"/>
        <v>3.3788849600000002</v>
      </c>
      <c r="F49" s="36">
        <f t="shared" si="2"/>
        <v>892.94</v>
      </c>
      <c r="G49" s="8">
        <f t="shared" si="0"/>
        <v>12501.16</v>
      </c>
      <c r="J49" s="34"/>
      <c r="K49" s="34"/>
    </row>
    <row r="50" spans="1:11" x14ac:dyDescent="0.25">
      <c r="A50" s="17" t="s">
        <v>35</v>
      </c>
      <c r="B50" s="35">
        <v>229.3</v>
      </c>
      <c r="C50" s="35">
        <v>217.21</v>
      </c>
      <c r="D50" s="21"/>
      <c r="E50" s="40">
        <f t="shared" si="1"/>
        <v>1.6895938399999999</v>
      </c>
      <c r="F50" s="36">
        <f t="shared" si="2"/>
        <v>446.51</v>
      </c>
      <c r="G50" s="8">
        <f t="shared" si="0"/>
        <v>6251.1399999999994</v>
      </c>
      <c r="H50" s="13"/>
      <c r="I50" s="9"/>
      <c r="J50" s="34"/>
      <c r="K50" s="34"/>
    </row>
    <row r="51" spans="1:11" x14ac:dyDescent="0.25">
      <c r="A51" s="17" t="s">
        <v>36</v>
      </c>
      <c r="B51" s="35">
        <v>458.57</v>
      </c>
      <c r="C51" s="35">
        <v>434.37</v>
      </c>
      <c r="D51" s="21"/>
      <c r="E51" s="40">
        <f t="shared" si="1"/>
        <v>3.3788849600000002</v>
      </c>
      <c r="F51" s="36">
        <f t="shared" si="2"/>
        <v>892.94</v>
      </c>
      <c r="G51" s="8">
        <f t="shared" ref="G51:G58" si="3">(F51*12)+(F69*2)</f>
        <v>12501.16</v>
      </c>
      <c r="H51" s="13"/>
      <c r="I51" s="21"/>
      <c r="J51" s="34"/>
      <c r="K51" s="34"/>
    </row>
    <row r="52" spans="1:11" x14ac:dyDescent="0.25">
      <c r="A52" s="17" t="s">
        <v>37</v>
      </c>
      <c r="B52" s="35">
        <v>229.3</v>
      </c>
      <c r="C52" s="35">
        <v>217.21</v>
      </c>
      <c r="D52" s="21"/>
      <c r="E52" s="40">
        <f t="shared" si="1"/>
        <v>1.6895938399999999</v>
      </c>
      <c r="F52" s="36">
        <f t="shared" si="2"/>
        <v>446.51</v>
      </c>
      <c r="G52" s="8">
        <f t="shared" si="3"/>
        <v>6251.1399999999994</v>
      </c>
      <c r="H52" s="13"/>
      <c r="J52" s="34"/>
      <c r="K52" s="34"/>
    </row>
    <row r="53" spans="1:11" x14ac:dyDescent="0.25">
      <c r="A53" s="17" t="s">
        <v>38</v>
      </c>
      <c r="B53" s="35">
        <v>309.76</v>
      </c>
      <c r="C53" s="21"/>
      <c r="D53" s="21"/>
      <c r="E53" s="40">
        <f t="shared" si="1"/>
        <v>1.17213184</v>
      </c>
      <c r="F53" s="36">
        <f t="shared" si="2"/>
        <v>309.76</v>
      </c>
      <c r="G53" s="8">
        <v>3663.24</v>
      </c>
      <c r="J53" s="34"/>
      <c r="K53" s="34"/>
    </row>
    <row r="54" spans="1:11" x14ac:dyDescent="0.25">
      <c r="A54" s="17" t="s">
        <v>39</v>
      </c>
      <c r="B54" s="35">
        <v>309.76</v>
      </c>
      <c r="C54" s="21"/>
      <c r="D54" s="21"/>
      <c r="E54" s="40">
        <f t="shared" si="1"/>
        <v>1.17213184</v>
      </c>
      <c r="F54" s="36">
        <f t="shared" si="2"/>
        <v>309.76</v>
      </c>
      <c r="G54" s="8">
        <v>3663.24</v>
      </c>
      <c r="J54" s="34"/>
      <c r="K54" s="34"/>
    </row>
    <row r="55" spans="1:11" ht="27" x14ac:dyDescent="0.25">
      <c r="A55" s="26" t="s">
        <v>40</v>
      </c>
      <c r="B55" s="35">
        <v>309.76</v>
      </c>
      <c r="C55" s="21"/>
      <c r="D55" s="21"/>
      <c r="E55" s="40">
        <f t="shared" si="1"/>
        <v>1.17213184</v>
      </c>
      <c r="F55" s="35">
        <f t="shared" ref="F55:F58" si="4">SUM(B55:D55)</f>
        <v>309.76</v>
      </c>
      <c r="G55" s="8">
        <v>3663.24</v>
      </c>
      <c r="H55" s="13"/>
      <c r="I55" s="9"/>
      <c r="J55" s="34"/>
      <c r="K55" s="34"/>
    </row>
    <row r="56" spans="1:11" x14ac:dyDescent="0.25">
      <c r="A56" s="17" t="s">
        <v>41</v>
      </c>
      <c r="B56" s="56">
        <v>1074.8</v>
      </c>
      <c r="C56" s="36">
        <v>556.78</v>
      </c>
      <c r="D56" s="21"/>
      <c r="E56" s="40">
        <f t="shared" si="1"/>
        <v>6.1738987199999995</v>
      </c>
      <c r="F56" s="35">
        <f t="shared" si="4"/>
        <v>1631.58</v>
      </c>
      <c r="G56" s="8">
        <f>(F56*12)+(F73*2)</f>
        <v>22873.739999999998</v>
      </c>
      <c r="I56" s="9"/>
      <c r="J56" s="34"/>
      <c r="K56" s="34"/>
    </row>
    <row r="57" spans="1:11" x14ac:dyDescent="0.25">
      <c r="A57" s="27" t="s">
        <v>42</v>
      </c>
      <c r="B57" s="37">
        <v>1182.55</v>
      </c>
      <c r="C57" s="36">
        <v>907.74</v>
      </c>
      <c r="D57" s="28"/>
      <c r="E57" s="41">
        <f t="shared" si="1"/>
        <v>7.9096573599999997</v>
      </c>
      <c r="F57" s="42">
        <f t="shared" si="4"/>
        <v>2090.29</v>
      </c>
      <c r="G57" s="8">
        <f>(F57*12)+(F74*2)</f>
        <v>29264.059999999998</v>
      </c>
      <c r="I57" s="9"/>
      <c r="J57" s="34"/>
      <c r="K57" s="34"/>
    </row>
    <row r="58" spans="1:11" x14ac:dyDescent="0.25">
      <c r="A58" s="17" t="s">
        <v>43</v>
      </c>
      <c r="B58" s="36">
        <v>103.16</v>
      </c>
      <c r="C58" s="7"/>
      <c r="D58" s="21"/>
      <c r="E58" s="36">
        <f t="shared" si="1"/>
        <v>0.39035744</v>
      </c>
      <c r="F58" s="43">
        <f t="shared" si="4"/>
        <v>103.16</v>
      </c>
      <c r="G58" s="8">
        <f t="shared" si="3"/>
        <v>1237.92</v>
      </c>
      <c r="J58" s="34"/>
      <c r="K58" s="34"/>
    </row>
    <row r="59" spans="1:11" ht="15.75" thickBot="1" x14ac:dyDescent="0.3">
      <c r="B59" s="9"/>
      <c r="C59" s="9"/>
      <c r="D59" s="9"/>
      <c r="E59" s="9"/>
      <c r="F59" s="9"/>
    </row>
    <row r="60" spans="1:11" ht="15.75" thickBot="1" x14ac:dyDescent="0.3">
      <c r="A60" s="53" t="s">
        <v>63</v>
      </c>
      <c r="B60" s="54"/>
      <c r="C60" s="54"/>
      <c r="D60" s="54"/>
      <c r="E60" s="54"/>
      <c r="F60" s="55"/>
    </row>
    <row r="61" spans="1:11" x14ac:dyDescent="0.25">
      <c r="A61" s="10"/>
      <c r="B61" s="10"/>
      <c r="C61" s="10"/>
      <c r="D61" s="10"/>
      <c r="E61" s="10"/>
      <c r="F61" s="10"/>
    </row>
    <row r="62" spans="1:11" ht="40.5" x14ac:dyDescent="0.25">
      <c r="A62" s="2" t="s">
        <v>0</v>
      </c>
      <c r="B62" s="3" t="s">
        <v>16</v>
      </c>
      <c r="C62" s="2" t="s">
        <v>2</v>
      </c>
      <c r="D62" s="3" t="s">
        <v>44</v>
      </c>
      <c r="E62" s="3" t="s">
        <v>4</v>
      </c>
      <c r="F62" s="3" t="s">
        <v>45</v>
      </c>
    </row>
    <row r="63" spans="1:11" x14ac:dyDescent="0.25">
      <c r="A63" s="29" t="s">
        <v>46</v>
      </c>
      <c r="B63" s="36">
        <v>775.61</v>
      </c>
      <c r="C63" s="36">
        <v>791.3</v>
      </c>
      <c r="D63" s="36">
        <v>319.79000000000002</v>
      </c>
      <c r="E63" s="36">
        <f t="shared" ref="E63:E74" si="5">(B63+C63+D63)*0.3784%</f>
        <v>7.1392727999999996</v>
      </c>
      <c r="F63" s="36">
        <f t="shared" ref="F63:F74" si="6">SUM(B63:D63)</f>
        <v>1886.6999999999998</v>
      </c>
    </row>
    <row r="64" spans="1:11" x14ac:dyDescent="0.25">
      <c r="A64" s="29" t="s">
        <v>29</v>
      </c>
      <c r="B64" s="36">
        <f>B63*43.32%</f>
        <v>335.99425200000002</v>
      </c>
      <c r="C64" s="36">
        <f>C44</f>
        <v>481.33</v>
      </c>
      <c r="D64" s="7"/>
      <c r="E64" s="36">
        <f t="shared" si="5"/>
        <v>3.0927549695679999</v>
      </c>
      <c r="F64" s="36">
        <f t="shared" si="6"/>
        <v>817.324252</v>
      </c>
    </row>
    <row r="65" spans="1:9" x14ac:dyDescent="0.25">
      <c r="A65" s="6" t="s">
        <v>30</v>
      </c>
      <c r="B65" s="36">
        <v>775.61</v>
      </c>
      <c r="C65" s="36">
        <v>791.3</v>
      </c>
      <c r="D65" s="36">
        <v>319.79000000000002</v>
      </c>
      <c r="E65" s="36">
        <f t="shared" si="5"/>
        <v>7.1392727999999996</v>
      </c>
      <c r="F65" s="36">
        <f t="shared" si="6"/>
        <v>1886.6999999999998</v>
      </c>
    </row>
    <row r="66" spans="1:9" x14ac:dyDescent="0.25">
      <c r="A66" s="6" t="s">
        <v>31</v>
      </c>
      <c r="B66" s="36">
        <v>775.61</v>
      </c>
      <c r="C66" s="36">
        <v>791.3</v>
      </c>
      <c r="D66" s="36">
        <v>319.79000000000002</v>
      </c>
      <c r="E66" s="36">
        <f t="shared" si="5"/>
        <v>7.1392727999999996</v>
      </c>
      <c r="F66" s="36">
        <f t="shared" si="6"/>
        <v>1886.6999999999998</v>
      </c>
      <c r="H66" s="9"/>
    </row>
    <row r="67" spans="1:9" x14ac:dyDescent="0.25">
      <c r="A67" s="6" t="s">
        <v>32</v>
      </c>
      <c r="B67" s="36">
        <v>775.61</v>
      </c>
      <c r="C67" s="36">
        <v>901.93</v>
      </c>
      <c r="D67" s="36">
        <v>517.98</v>
      </c>
      <c r="E67" s="36">
        <f t="shared" si="5"/>
        <v>8.3078476800000001</v>
      </c>
      <c r="F67" s="36">
        <f t="shared" si="6"/>
        <v>2195.52</v>
      </c>
      <c r="G67" s="9"/>
      <c r="H67" s="9"/>
    </row>
    <row r="68" spans="1:9" x14ac:dyDescent="0.25">
      <c r="A68" s="6" t="s">
        <v>47</v>
      </c>
      <c r="B68" s="35">
        <v>1005.46</v>
      </c>
      <c r="C68" s="35">
        <v>721.55</v>
      </c>
      <c r="D68" s="35">
        <v>322.33</v>
      </c>
      <c r="E68" s="36">
        <f t="shared" si="5"/>
        <v>7.754702560000001</v>
      </c>
      <c r="F68" s="36">
        <f t="shared" si="6"/>
        <v>2049.34</v>
      </c>
    </row>
    <row r="69" spans="1:9" x14ac:dyDescent="0.25">
      <c r="A69" s="6" t="s">
        <v>48</v>
      </c>
      <c r="B69" s="35">
        <v>458.57</v>
      </c>
      <c r="C69" s="35">
        <v>434.37</v>
      </c>
      <c r="D69" s="7"/>
      <c r="E69" s="36">
        <f t="shared" si="5"/>
        <v>3.3788849600000002</v>
      </c>
      <c r="F69" s="36">
        <f t="shared" si="6"/>
        <v>892.94</v>
      </c>
      <c r="G69" s="9"/>
    </row>
    <row r="70" spans="1:9" x14ac:dyDescent="0.25">
      <c r="A70" s="6" t="s">
        <v>49</v>
      </c>
      <c r="B70" s="35">
        <v>229.3</v>
      </c>
      <c r="C70" s="35">
        <v>217.21</v>
      </c>
      <c r="D70" s="7"/>
      <c r="E70" s="36">
        <f t="shared" si="5"/>
        <v>1.6895938399999999</v>
      </c>
      <c r="F70" s="36">
        <f t="shared" si="6"/>
        <v>446.51</v>
      </c>
    </row>
    <row r="71" spans="1:9" x14ac:dyDescent="0.25">
      <c r="A71" s="6" t="s">
        <v>50</v>
      </c>
      <c r="B71" s="35">
        <v>458.57</v>
      </c>
      <c r="C71" s="35">
        <v>434.37</v>
      </c>
      <c r="D71" s="7"/>
      <c r="E71" s="36">
        <f t="shared" si="5"/>
        <v>3.3788849600000002</v>
      </c>
      <c r="F71" s="36">
        <f t="shared" si="6"/>
        <v>892.94</v>
      </c>
      <c r="I71" s="9"/>
    </row>
    <row r="72" spans="1:9" x14ac:dyDescent="0.25">
      <c r="A72" s="6" t="s">
        <v>51</v>
      </c>
      <c r="B72" s="35">
        <v>229.3</v>
      </c>
      <c r="C72" s="35">
        <v>217.21</v>
      </c>
      <c r="D72" s="7"/>
      <c r="E72" s="36">
        <f t="shared" si="5"/>
        <v>1.6895938399999999</v>
      </c>
      <c r="F72" s="36">
        <f t="shared" si="6"/>
        <v>446.51</v>
      </c>
    </row>
    <row r="73" spans="1:9" x14ac:dyDescent="0.25">
      <c r="A73" s="6" t="s">
        <v>41</v>
      </c>
      <c r="B73" s="36">
        <v>1090.6099999999999</v>
      </c>
      <c r="C73" s="36">
        <v>556.78</v>
      </c>
      <c r="D73" s="7"/>
      <c r="E73" s="36">
        <f t="shared" si="5"/>
        <v>6.2337237599999993</v>
      </c>
      <c r="F73" s="36">
        <f t="shared" si="6"/>
        <v>1647.3899999999999</v>
      </c>
    </row>
    <row r="74" spans="1:9" x14ac:dyDescent="0.25">
      <c r="A74" s="6" t="s">
        <v>42</v>
      </c>
      <c r="B74" s="36">
        <v>1182.55</v>
      </c>
      <c r="C74" s="36">
        <v>907.74</v>
      </c>
      <c r="D74" s="7"/>
      <c r="E74" s="36">
        <f t="shared" si="5"/>
        <v>7.9096573599999997</v>
      </c>
      <c r="F74" s="36">
        <f t="shared" si="6"/>
        <v>2090.29</v>
      </c>
    </row>
    <row r="75" spans="1:9" x14ac:dyDescent="0.25">
      <c r="A75" s="10"/>
      <c r="B75" s="9"/>
      <c r="C75" s="9"/>
      <c r="D75" s="9"/>
      <c r="E75" s="9"/>
      <c r="F75" s="9"/>
    </row>
    <row r="76" spans="1:9" x14ac:dyDescent="0.25">
      <c r="A76" s="47" t="s">
        <v>19</v>
      </c>
      <c r="B76" s="47"/>
    </row>
    <row r="77" spans="1:9" x14ac:dyDescent="0.25">
      <c r="A77" s="6" t="s">
        <v>20</v>
      </c>
      <c r="B77" s="6" t="s">
        <v>58</v>
      </c>
    </row>
    <row r="78" spans="1:9" x14ac:dyDescent="0.25">
      <c r="A78" s="17">
        <v>29</v>
      </c>
      <c r="B78" s="18">
        <v>168.38</v>
      </c>
    </row>
    <row r="79" spans="1:9" x14ac:dyDescent="0.25">
      <c r="A79" s="17">
        <v>27</v>
      </c>
      <c r="B79" s="18">
        <v>136.38999999999999</v>
      </c>
    </row>
    <row r="80" spans="1:9" x14ac:dyDescent="0.25">
      <c r="A80" s="17">
        <v>26</v>
      </c>
      <c r="B80" s="18">
        <v>115.41</v>
      </c>
    </row>
    <row r="83" spans="1:6" x14ac:dyDescent="0.25">
      <c r="A83" s="47" t="s">
        <v>21</v>
      </c>
      <c r="B83" s="47"/>
    </row>
    <row r="84" spans="1:6" x14ac:dyDescent="0.25">
      <c r="A84" s="32" t="s">
        <v>24</v>
      </c>
      <c r="B84" s="39">
        <v>89.71</v>
      </c>
    </row>
    <row r="85" spans="1:6" x14ac:dyDescent="0.25">
      <c r="A85" s="20" t="s">
        <v>26</v>
      </c>
      <c r="B85" s="35">
        <v>80.739999999999995</v>
      </c>
    </row>
    <row r="86" spans="1:6" x14ac:dyDescent="0.25">
      <c r="A86" s="22" t="s">
        <v>27</v>
      </c>
      <c r="B86" s="36">
        <v>35.880000000000003</v>
      </c>
      <c r="D86" s="23"/>
      <c r="E86" s="23"/>
      <c r="F86" s="23"/>
    </row>
    <row r="87" spans="1:6" x14ac:dyDescent="0.25">
      <c r="A87" s="12" t="s">
        <v>28</v>
      </c>
      <c r="B87" s="36">
        <v>21.53</v>
      </c>
      <c r="D87" s="10"/>
      <c r="E87" s="10"/>
      <c r="F87" s="10"/>
    </row>
    <row r="89" spans="1:6" x14ac:dyDescent="0.25">
      <c r="A89" s="19" t="s">
        <v>22</v>
      </c>
      <c r="B89" s="6" t="s">
        <v>23</v>
      </c>
      <c r="C89" s="7" t="s">
        <v>65</v>
      </c>
    </row>
    <row r="90" spans="1:6" x14ac:dyDescent="0.25">
      <c r="A90" s="14" t="s">
        <v>25</v>
      </c>
      <c r="B90" s="33">
        <v>48.37</v>
      </c>
      <c r="C90" s="36">
        <v>29.86</v>
      </c>
    </row>
    <row r="93" spans="1:6" x14ac:dyDescent="0.25">
      <c r="A93" s="45" t="s">
        <v>52</v>
      </c>
      <c r="B93" s="46"/>
    </row>
    <row r="94" spans="1:6" x14ac:dyDescent="0.25">
      <c r="A94" s="30" t="s">
        <v>53</v>
      </c>
      <c r="B94" s="38">
        <v>67.099999999999994</v>
      </c>
    </row>
    <row r="95" spans="1:6" x14ac:dyDescent="0.25">
      <c r="A95" s="30" t="s">
        <v>54</v>
      </c>
      <c r="B95" s="35">
        <v>86.28</v>
      </c>
    </row>
    <row r="96" spans="1:6" x14ac:dyDescent="0.25">
      <c r="A96" s="30" t="s">
        <v>55</v>
      </c>
      <c r="B96" s="36">
        <v>115.06</v>
      </c>
    </row>
    <row r="97" spans="1:2" x14ac:dyDescent="0.25">
      <c r="A97" s="30" t="s">
        <v>56</v>
      </c>
      <c r="B97" s="36">
        <v>162.97</v>
      </c>
    </row>
    <row r="98" spans="1:2" x14ac:dyDescent="0.25">
      <c r="A98" s="30" t="s">
        <v>57</v>
      </c>
      <c r="B98" s="36">
        <v>47.92</v>
      </c>
    </row>
  </sheetData>
  <mergeCells count="8">
    <mergeCell ref="A93:B93"/>
    <mergeCell ref="A83:B83"/>
    <mergeCell ref="A1:G1"/>
    <mergeCell ref="A4:G4"/>
    <mergeCell ref="A22:F22"/>
    <mergeCell ref="A39:F39"/>
    <mergeCell ref="A60:F60"/>
    <mergeCell ref="A76:B76"/>
  </mergeCells>
  <pageMargins left="0.7" right="0.7" top="0.75" bottom="0.75" header="0.3" footer="0.3"/>
  <pageSetup paperSize="9" orientation="landscape" r:id="rId1"/>
  <ignoredErrors>
    <ignoredError sqref="C64 D44:F44 F27 F31 F35 E9 B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MOREIRA FIGUEIRAS SILVIA MARIA</dc:creator>
  <cp:lastModifiedBy>sausmanager</cp:lastModifiedBy>
  <cp:lastPrinted>2022-02-28T11:17:38Z</cp:lastPrinted>
  <dcterms:created xsi:type="dcterms:W3CDTF">2021-02-15T11:42:51Z</dcterms:created>
  <dcterms:modified xsi:type="dcterms:W3CDTF">2023-08-21T11:37:25Z</dcterms:modified>
</cp:coreProperties>
</file>